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CMS Žebrák/Podklady pro zakázku/III-1147, III-1149a, III-1142, III-23613, III-00524/"/>
    </mc:Choice>
  </mc:AlternateContent>
  <xr:revisionPtr revIDLastSave="0" documentId="14_{5ABDA1B3-AC18-4A95-9E94-94BD5A82CF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  <sheet name="1147" sheetId="2" r:id="rId2"/>
    <sheet name="1149a" sheetId="6" r:id="rId3"/>
    <sheet name="1142" sheetId="7" r:id="rId4"/>
    <sheet name="23616" sheetId="8" r:id="rId5"/>
    <sheet name="00524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7" l="1"/>
  <c r="G20" i="9"/>
  <c r="G19" i="9"/>
  <c r="G18" i="9"/>
  <c r="G17" i="9"/>
  <c r="G16" i="9"/>
  <c r="G15" i="9"/>
  <c r="G14" i="9"/>
  <c r="G13" i="9"/>
  <c r="G12" i="9"/>
  <c r="G11" i="9"/>
  <c r="G10" i="9"/>
  <c r="G9" i="9"/>
  <c r="G20" i="8"/>
  <c r="G19" i="8"/>
  <c r="G18" i="8"/>
  <c r="G17" i="8"/>
  <c r="G16" i="8"/>
  <c r="G15" i="8"/>
  <c r="G14" i="8"/>
  <c r="G13" i="8"/>
  <c r="G12" i="8"/>
  <c r="G11" i="8"/>
  <c r="G10" i="8"/>
  <c r="G9" i="8"/>
  <c r="G21" i="9" l="1"/>
  <c r="G22" i="9" s="1"/>
  <c r="G23" i="9" s="1"/>
  <c r="G21" i="8"/>
  <c r="G22" i="8" s="1"/>
  <c r="G23" i="8" s="1"/>
  <c r="G19" i="6"/>
  <c r="G11" i="6"/>
  <c r="G22" i="6"/>
  <c r="G23" i="6" l="1"/>
  <c r="G19" i="7"/>
  <c r="G18" i="7"/>
  <c r="G17" i="7"/>
  <c r="G16" i="7"/>
  <c r="G15" i="7"/>
  <c r="G14" i="7"/>
  <c r="G13" i="7"/>
  <c r="G12" i="7"/>
  <c r="G11" i="7"/>
  <c r="G10" i="7"/>
  <c r="G9" i="7"/>
  <c r="G20" i="2"/>
  <c r="G21" i="6"/>
  <c r="G20" i="6"/>
  <c r="G18" i="6"/>
  <c r="G17" i="6"/>
  <c r="G16" i="6"/>
  <c r="G15" i="6"/>
  <c r="G14" i="6"/>
  <c r="G13" i="6"/>
  <c r="G12" i="6"/>
  <c r="G10" i="6"/>
  <c r="G9" i="6"/>
  <c r="G19" i="2"/>
  <c r="G14" i="2"/>
  <c r="G21" i="7" l="1"/>
  <c r="G22" i="7" s="1"/>
  <c r="G23" i="7" s="1"/>
  <c r="G24" i="6"/>
  <c r="G25" i="6" s="1"/>
  <c r="G26" i="6" s="1"/>
  <c r="G10" i="2" l="1"/>
  <c r="G12" i="2" l="1"/>
  <c r="G11" i="2"/>
  <c r="G9" i="2"/>
  <c r="G18" i="2"/>
  <c r="G17" i="2"/>
  <c r="G16" i="2"/>
  <c r="G15" i="2"/>
  <c r="G13" i="2"/>
  <c r="I22" i="1" l="1"/>
  <c r="G21" i="2" l="1"/>
  <c r="C14" i="1" s="1"/>
  <c r="G22" i="2" l="1"/>
  <c r="G23" i="2" s="1"/>
  <c r="C22" i="1"/>
  <c r="C25" i="1" s="1"/>
  <c r="F25" i="1" l="1"/>
  <c r="I25" i="1" s="1"/>
  <c r="I24" i="1"/>
</calcChain>
</file>

<file path=xl/sharedStrings.xml><?xml version="1.0" encoding="utf-8"?>
<sst xmlns="http://schemas.openxmlformats.org/spreadsheetml/2006/main" count="330" uniqueCount="108">
  <si>
    <t>Krycí list rozpočtu</t>
  </si>
  <si>
    <t>Název stavby:</t>
  </si>
  <si>
    <t>Objednatel:</t>
  </si>
  <si>
    <t>KSÚS Stč kraje přísp. organizace</t>
  </si>
  <si>
    <t>IČ/DIČ:</t>
  </si>
  <si>
    <t>Druh stavby a účel:</t>
  </si>
  <si>
    <t>Rozpočet - cenová nabídka</t>
  </si>
  <si>
    <t>Projektant:</t>
  </si>
  <si>
    <t xml:space="preserve"> </t>
  </si>
  <si>
    <t>Položkový soupis prací</t>
  </si>
  <si>
    <t>poř.číslo</t>
  </si>
  <si>
    <t>čís.položky</t>
  </si>
  <si>
    <t>popis položky</t>
  </si>
  <si>
    <t>Lokalita:</t>
  </si>
  <si>
    <t>m.jednotka</t>
  </si>
  <si>
    <t>množství</t>
  </si>
  <si>
    <t>jedn.cena</t>
  </si>
  <si>
    <t>Cena celkem</t>
  </si>
  <si>
    <t>Zhotovitel:</t>
  </si>
  <si>
    <t>t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</si>
  <si>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</si>
  <si>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</si>
  <si>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</si>
  <si>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</si>
  <si>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</si>
  <si>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</si>
  <si>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</si>
  <si>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</si>
  <si>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</si>
  <si>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kpl</t>
  </si>
  <si>
    <t>B</t>
  </si>
  <si>
    <t>Doplňkové náklady</t>
  </si>
  <si>
    <t>C</t>
  </si>
  <si>
    <t>Náklady na umístění stavby (NUS)</t>
  </si>
  <si>
    <t>HSV</t>
  </si>
  <si>
    <t>Dodávky</t>
  </si>
  <si>
    <t>m3</t>
  </si>
  <si>
    <t>Práce přesčas</t>
  </si>
  <si>
    <t>m</t>
  </si>
  <si>
    <t>Zařízení staveniště</t>
  </si>
  <si>
    <t>m2</t>
  </si>
  <si>
    <t>Montáž</t>
  </si>
  <si>
    <t>Bez pevné podl.</t>
  </si>
  <si>
    <t>Malý rozsah prací</t>
  </si>
  <si>
    <t>PSV</t>
  </si>
  <si>
    <t>Kulturní památka</t>
  </si>
  <si>
    <t>Ztížené podmínky</t>
  </si>
  <si>
    <t>Provozní vlivy</t>
  </si>
  <si>
    <t>"M"</t>
  </si>
  <si>
    <t>Ostatní-DIO</t>
  </si>
  <si>
    <t>NUS z rozpočtu</t>
  </si>
  <si>
    <t>Ostatní materiál</t>
  </si>
  <si>
    <t>Přesun hmot a sutí</t>
  </si>
  <si>
    <t>ZRN celkem</t>
  </si>
  <si>
    <t>DPH 21%</t>
  </si>
  <si>
    <t>DN celkem</t>
  </si>
  <si>
    <t>NUS celkem</t>
  </si>
  <si>
    <t>Základ 0%</t>
  </si>
  <si>
    <t>Celkem s DPH</t>
  </si>
  <si>
    <t>DPH 0%</t>
  </si>
  <si>
    <t>Celkem bez DPH</t>
  </si>
  <si>
    <t>Základ 21%</t>
  </si>
  <si>
    <t>Celkem včetně DPH</t>
  </si>
  <si>
    <t>Objednatel</t>
  </si>
  <si>
    <t>Zhotovitel</t>
  </si>
  <si>
    <t>Datum, razítko a podpis</t>
  </si>
  <si>
    <t>00066001</t>
  </si>
  <si>
    <t>bm</t>
  </si>
  <si>
    <t>ČIŠTĚNÍ VOZOVEK SAMOSBĚREM</t>
  </si>
  <si>
    <t>ŘEZÁNÍ ASFALT. KRYTU</t>
  </si>
  <si>
    <t xml:space="preserve">ZPEVNĚNÍ KRAJNIC Z RECYKLÁTU DO TL. 100MM  </t>
  </si>
  <si>
    <t>agregovaná pol.</t>
  </si>
  <si>
    <t>FRÉZOVÁNÍ DRÁŽKY PRŮŘEZU DO 200MM2 V ASFALTOVÉ VOZOVCE</t>
  </si>
  <si>
    <t>TĚSNĚNÍ DILATAČ SPAR ASF ZÁLIVKOU PRŮŘ DO 200MM2</t>
  </si>
  <si>
    <t>SPOJOVACÍ POSTŘIK ZE SIL. EMULZE DO 0,5KG/M2</t>
  </si>
  <si>
    <t>součet</t>
  </si>
  <si>
    <t xml:space="preserve">574A44  </t>
  </si>
  <si>
    <t>ASFALTOVÝ BETON PRO OBRUSNÉ VRSTVY ACO 11+,  tl. 50 mm</t>
  </si>
  <si>
    <t xml:space="preserve">VDZ - 12,5 ,   BARVOU, ZÁKLADNÍ </t>
  </si>
  <si>
    <t xml:space="preserve">VODOR DOPRAV ZNAČ PLASTEM STRUKTURÁLNÍ NEHLUČNÉ - DOD A POKLÁDKA - vodící proužek 12,5;  </t>
  </si>
  <si>
    <t>Název akce : III/1147 Hořovice - Hvozdec</t>
  </si>
  <si>
    <t xml:space="preserve">staničení silnice III/1147  v km 1,000 - 2,495, délka úseku 2,495km </t>
  </si>
  <si>
    <t>FRÉZOVÁNÍ ZPEVNĚNÝCH PLOCH ASFALTOVÝCH v prům. tl 30mm,  ODVOZ DO 20KM</t>
  </si>
  <si>
    <t xml:space="preserve">574A04    </t>
  </si>
  <si>
    <t xml:space="preserve">ASFALTOVÝ BETON PRO OBRUSNÉ VRSTVY ACO 11+ - lokální vyrovnávka, objem stanoven odborným odhadem </t>
  </si>
  <si>
    <t>Název akce : III/1149a Felbabka průtah</t>
  </si>
  <si>
    <t xml:space="preserve">staničení silnice III/1149a  v km 0,000 - 0,556, délka úseku 0,556km </t>
  </si>
  <si>
    <t>FRÉZOVÁNÍ ZPEVNĚNÝCH PLOCH ASFALTOVÝCH v prům. tl 50mm,  ODVOZ DO 20KM</t>
  </si>
  <si>
    <t>014132.R</t>
  </si>
  <si>
    <t>ULOŽENÍ ODPADU NA OBALOVNU - s oprávněním k opětovnému  využití  vybourané obalovaného kameniva kontaminovaného dehtem  (ZAS-T3)- objem stanoven odhadem</t>
  </si>
  <si>
    <t>11372B</t>
  </si>
  <si>
    <t>FRÉZOVÁNÍ ZPEVNĚNÝCH PLOCH ASFALTOVÝCH - DOPRAVA - 20KM (kontaminovaný odpad)</t>
  </si>
  <si>
    <t>tkm</t>
  </si>
  <si>
    <t>VÝŠKOVÁ ÚPRAVA KRYCÍCH HRNCŮ</t>
  </si>
  <si>
    <t>ks</t>
  </si>
  <si>
    <t>Název akce : III/1142 Sedlec - Praskolesy</t>
  </si>
  <si>
    <t xml:space="preserve">staničení silnice III/1142  v km 4,780 - 6,120, délka úseku 1,340km </t>
  </si>
  <si>
    <t>FRÉZOVÁNÍ ZPEVNĚNÝCH PLOCH ASFALTOVÝCH v prům. tl 40mm,  ODVOZ DO 20KM</t>
  </si>
  <si>
    <t>Název akce : III/23613 Březová - Kublov</t>
  </si>
  <si>
    <t xml:space="preserve">staničení silnice III/23613 v km 5,500 - 8,580, délka úseku 3,080km </t>
  </si>
  <si>
    <t>Název akce : III/00524 Zdice - Knížkovice</t>
  </si>
  <si>
    <t xml:space="preserve">staničení silnice III/00524 v km 0,570- 2,010, délka úseku 1,440km </t>
  </si>
  <si>
    <t xml:space="preserve">OSTATNÍ POŽADAVKY - DIO, GEODETICKÉ ZAMĚŘENÍ SKUTEČNÉHO PROVEDENÍ před a po dokončení  </t>
  </si>
  <si>
    <t xml:space="preserve">OSTATNÍ POŽADAVKY - DIO, GEODETICKÉ ZAMĚŘENÍ SKUTEČNÉHO PROVEDENÍ  před a po dokončení  </t>
  </si>
  <si>
    <t xml:space="preserve">OSTATNÍ POŽADAVKY - DIO, GEODETICKÉ ZAMĚŘENÍ SKUTEČNÉHO PROVEDENÍ před a po dokončení v </t>
  </si>
  <si>
    <t>III/1147 Hořovice - Hvozdec,  III/1149a Felbabka průtah, III/1142 Sedlec - Praskolesy, III/23613 Březová - Kublov, III/00524 Zdice - Knížkovice</t>
  </si>
  <si>
    <t xml:space="preserve">obnova obrusné vrstvy </t>
  </si>
  <si>
    <t xml:space="preserve"> III/1147  v km 1,000 - 2,495, délka úseku 2,495km, III/1149a  v km 0,000 - 0,556, délka úseku 0,556km , III/1142  v km 4,780 - 6,120, délka úseku 1,340km , III/23613 v km 5,500 - 8,580, délka úseku 3,080km , III/00524 v km 0,570- 2,010, délka úseku 1,440km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</si>
</sst>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;\-#,##0.00;\-#"/>
  </numFmts>
  <fonts count="26" x14ac:knownFonts="1">
    <font>
      <sz val="8"/>
      <color rgb="FF000000"/>
      <name val="Open Sans"/>
    </font>
    <font>
      <sz val="24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8"/>
      <name val="Open Sans"/>
      <family val="2"/>
    </font>
    <font>
      <sz val="14"/>
      <color rgb="FF000000"/>
      <name val="Arial"/>
      <family val="2"/>
      <charset val="238"/>
    </font>
    <font>
      <sz val="8"/>
      <name val="Open Sans"/>
      <family val="2"/>
    </font>
    <font>
      <b/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8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Open Sans"/>
      <family val="2"/>
    </font>
    <font>
      <sz val="12"/>
      <color indexed="8"/>
      <name val="Book Antiqua"/>
      <family val="1"/>
      <charset val="238"/>
    </font>
    <font>
      <sz val="12"/>
      <color rgb="FFFF0000"/>
      <name val="Arial"/>
      <family val="2"/>
      <charset val="238"/>
    </font>
    <font>
      <sz val="8"/>
      <name val="Open Sans"/>
      <family val="2"/>
    </font>
    <font>
      <sz val="8"/>
      <color rgb="FF000000"/>
      <name val="Open Sans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25" fillId="0" borderId="12"/>
  </cellStyleXfs>
  <cellXfs count="135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vertical="top"/>
    </xf>
    <xf numFmtId="0" fontId="7" fillId="0" borderId="10" xfId="0" applyFont="1" applyBorder="1" applyAlignment="1">
      <alignment horizontal="center" vertical="center"/>
    </xf>
    <xf numFmtId="0" fontId="10" fillId="0" borderId="0" xfId="0" applyFont="1"/>
    <xf numFmtId="0" fontId="7" fillId="0" borderId="1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9" xfId="0" applyFont="1" applyBorder="1" applyAlignment="1">
      <alignment wrapText="1"/>
    </xf>
    <xf numFmtId="165" fontId="14" fillId="0" borderId="0" xfId="0" applyNumberFormat="1" applyFont="1"/>
    <xf numFmtId="0" fontId="15" fillId="0" borderId="9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49" fontId="17" fillId="2" borderId="22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9" fillId="0" borderId="0" xfId="0" applyFont="1"/>
    <xf numFmtId="49" fontId="7" fillId="0" borderId="26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right" vertical="center"/>
    </xf>
    <xf numFmtId="49" fontId="7" fillId="0" borderId="15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right" vertical="center"/>
    </xf>
    <xf numFmtId="0" fontId="12" fillId="0" borderId="27" xfId="0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49" fontId="8" fillId="0" borderId="28" xfId="0" applyNumberFormat="1" applyFont="1" applyBorder="1" applyAlignment="1">
      <alignment horizontal="right" vertical="center"/>
    </xf>
    <xf numFmtId="2" fontId="8" fillId="0" borderId="36" xfId="0" applyNumberFormat="1" applyFont="1" applyBorder="1"/>
    <xf numFmtId="4" fontId="7" fillId="2" borderId="38" xfId="0" applyNumberFormat="1" applyFont="1" applyFill="1" applyBorder="1" applyAlignment="1">
      <alignment horizontal="right" vertical="center"/>
    </xf>
    <xf numFmtId="49" fontId="8" fillId="0" borderId="44" xfId="0" applyNumberFormat="1" applyFont="1" applyBorder="1" applyAlignment="1">
      <alignment horizontal="left" vertical="center"/>
    </xf>
    <xf numFmtId="0" fontId="5" fillId="0" borderId="45" xfId="0" applyFont="1" applyBorder="1" applyAlignment="1">
      <alignment vertical="top"/>
    </xf>
    <xf numFmtId="49" fontId="22" fillId="0" borderId="12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12" fillId="0" borderId="5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164" fontId="12" fillId="0" borderId="19" xfId="0" applyNumberFormat="1" applyFont="1" applyBorder="1" applyAlignment="1">
      <alignment horizontal="center" vertical="center"/>
    </xf>
    <xf numFmtId="164" fontId="12" fillId="0" borderId="25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center" vertical="center"/>
    </xf>
    <xf numFmtId="164" fontId="12" fillId="0" borderId="53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center" vertical="center"/>
    </xf>
    <xf numFmtId="164" fontId="12" fillId="0" borderId="29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164" fontId="11" fillId="0" borderId="19" xfId="0" applyNumberFormat="1" applyFont="1" applyBorder="1" applyAlignment="1">
      <alignment horizontal="center" vertical="top"/>
    </xf>
    <xf numFmtId="164" fontId="12" fillId="0" borderId="25" xfId="0" applyNumberFormat="1" applyFont="1" applyBorder="1" applyAlignment="1">
      <alignment horizontal="center" vertical="top"/>
    </xf>
    <xf numFmtId="164" fontId="11" fillId="0" borderId="29" xfId="0" applyNumberFormat="1" applyFont="1" applyBorder="1" applyAlignment="1">
      <alignment horizontal="center" vertical="top"/>
    </xf>
    <xf numFmtId="0" fontId="12" fillId="3" borderId="22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 wrapText="1"/>
    </xf>
    <xf numFmtId="4" fontId="12" fillId="3" borderId="22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top"/>
    </xf>
    <xf numFmtId="2" fontId="8" fillId="0" borderId="0" xfId="0" applyNumberFormat="1" applyFont="1" applyAlignment="1">
      <alignment vertical="top"/>
    </xf>
    <xf numFmtId="2" fontId="7" fillId="0" borderId="10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top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vertical="top"/>
    </xf>
    <xf numFmtId="0" fontId="7" fillId="0" borderId="54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/>
    </xf>
    <xf numFmtId="164" fontId="12" fillId="4" borderId="22" xfId="0" applyNumberFormat="1" applyFont="1" applyFill="1" applyBorder="1" applyAlignment="1">
      <alignment horizontal="center" vertical="center"/>
    </xf>
    <xf numFmtId="164" fontId="12" fillId="4" borderId="15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164" fontId="12" fillId="4" borderId="28" xfId="0" applyNumberFormat="1" applyFont="1" applyFill="1" applyBorder="1" applyAlignment="1">
      <alignment horizontal="center" vertical="center"/>
    </xf>
    <xf numFmtId="49" fontId="12" fillId="0" borderId="33" xfId="0" applyNumberFormat="1" applyFont="1" applyBorder="1" applyAlignment="1">
      <alignment horizontal="left" vertical="top"/>
    </xf>
    <xf numFmtId="0" fontId="12" fillId="0" borderId="26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164" fontId="12" fillId="4" borderId="26" xfId="0" applyNumberFormat="1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/>
    </xf>
    <xf numFmtId="164" fontId="12" fillId="3" borderId="25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0" fontId="12" fillId="0" borderId="28" xfId="0" applyFont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49" fontId="8" fillId="0" borderId="23" xfId="0" applyNumberFormat="1" applyFont="1" applyBorder="1" applyAlignment="1">
      <alignment horizontal="left" vertical="center"/>
    </xf>
    <xf numFmtId="0" fontId="5" fillId="0" borderId="24" xfId="0" applyFont="1" applyBorder="1" applyAlignment="1">
      <alignment vertical="top"/>
    </xf>
    <xf numFmtId="49" fontId="18" fillId="0" borderId="23" xfId="0" applyNumberFormat="1" applyFont="1" applyBorder="1" applyAlignment="1">
      <alignment horizontal="left" vertical="center"/>
    </xf>
    <xf numFmtId="49" fontId="8" fillId="0" borderId="30" xfId="0" applyNumberFormat="1" applyFont="1" applyBorder="1" applyAlignment="1">
      <alignment horizontal="left" vertical="center"/>
    </xf>
    <xf numFmtId="0" fontId="5" fillId="0" borderId="31" xfId="0" applyFont="1" applyBorder="1" applyAlignment="1">
      <alignment vertical="top"/>
    </xf>
    <xf numFmtId="49" fontId="7" fillId="2" borderId="23" xfId="0" applyNumberFormat="1" applyFont="1" applyFill="1" applyBorder="1" applyAlignment="1">
      <alignment horizontal="left" vertical="center"/>
    </xf>
    <xf numFmtId="0" fontId="5" fillId="0" borderId="37" xfId="0" applyFont="1" applyBorder="1" applyAlignment="1">
      <alignment vertical="top"/>
    </xf>
    <xf numFmtId="49" fontId="3" fillId="0" borderId="6" xfId="0" applyNumberFormat="1" applyFont="1" applyBorder="1" applyAlignment="1">
      <alignment horizontal="left" vertical="center"/>
    </xf>
    <xf numFmtId="0" fontId="0" fillId="0" borderId="0" xfId="0" applyAlignment="1">
      <alignment vertical="top"/>
    </xf>
    <xf numFmtId="0" fontId="5" fillId="0" borderId="6" xfId="0" applyFont="1" applyBorder="1" applyAlignment="1">
      <alignment vertical="top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top"/>
    </xf>
    <xf numFmtId="0" fontId="5" fillId="0" borderId="17" xfId="0" applyFont="1" applyBorder="1" applyAlignment="1">
      <alignment vertical="top"/>
    </xf>
    <xf numFmtId="0" fontId="5" fillId="0" borderId="18" xfId="0" applyFont="1" applyBorder="1" applyAlignment="1">
      <alignment vertical="top"/>
    </xf>
    <xf numFmtId="49" fontId="3" fillId="0" borderId="9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vertical="top"/>
    </xf>
    <xf numFmtId="49" fontId="3" fillId="2" borderId="11" xfId="0" applyNumberFormat="1" applyFont="1" applyFill="1" applyBorder="1" applyAlignment="1">
      <alignment horizontal="left" vertical="center" wrapText="1"/>
    </xf>
    <xf numFmtId="0" fontId="5" fillId="0" borderId="12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49" fontId="11" fillId="2" borderId="11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 vertical="center"/>
    </xf>
    <xf numFmtId="14" fontId="3" fillId="2" borderId="16" xfId="0" applyNumberFormat="1" applyFont="1" applyFill="1" applyBorder="1" applyAlignment="1">
      <alignment horizontal="left"/>
    </xf>
    <xf numFmtId="0" fontId="5" fillId="0" borderId="20" xfId="0" applyFont="1" applyBorder="1" applyAlignment="1">
      <alignment vertical="top"/>
    </xf>
    <xf numFmtId="49" fontId="7" fillId="0" borderId="23" xfId="0" applyNumberFormat="1" applyFont="1" applyBorder="1" applyAlignment="1">
      <alignment horizontal="left" vertical="center"/>
    </xf>
    <xf numFmtId="49" fontId="7" fillId="0" borderId="30" xfId="0" applyNumberFormat="1" applyFont="1" applyBorder="1" applyAlignment="1">
      <alignment horizontal="left" vertical="center"/>
    </xf>
    <xf numFmtId="49" fontId="22" fillId="0" borderId="49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2" fillId="0" borderId="51" xfId="0" applyFont="1" applyBorder="1" applyAlignment="1">
      <alignment horizontal="left" vertical="center"/>
    </xf>
    <xf numFmtId="0" fontId="22" fillId="0" borderId="50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top"/>
    </xf>
    <xf numFmtId="49" fontId="6" fillId="2" borderId="3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top"/>
    </xf>
    <xf numFmtId="49" fontId="9" fillId="0" borderId="0" xfId="0" applyNumberFormat="1" applyFont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20" fillId="0" borderId="46" xfId="0" applyNumberFormat="1" applyFont="1" applyBorder="1" applyAlignment="1">
      <alignment horizontal="left" vertical="center"/>
    </xf>
    <xf numFmtId="0" fontId="5" fillId="0" borderId="47" xfId="0" applyFont="1" applyBorder="1" applyAlignment="1">
      <alignment vertical="top"/>
    </xf>
    <xf numFmtId="0" fontId="5" fillId="0" borderId="48" xfId="0" applyFont="1" applyBorder="1" applyAlignment="1">
      <alignment vertical="top"/>
    </xf>
    <xf numFmtId="49" fontId="8" fillId="0" borderId="41" xfId="0" applyNumberFormat="1" applyFont="1" applyBorder="1" applyAlignment="1">
      <alignment horizontal="left" vertical="center"/>
    </xf>
    <xf numFmtId="0" fontId="5" fillId="0" borderId="42" xfId="0" applyFont="1" applyBorder="1" applyAlignment="1">
      <alignment vertical="top"/>
    </xf>
    <xf numFmtId="0" fontId="5" fillId="0" borderId="43" xfId="0" applyFont="1" applyBorder="1" applyAlignment="1">
      <alignment vertical="top"/>
    </xf>
    <xf numFmtId="49" fontId="20" fillId="0" borderId="41" xfId="0" applyNumberFormat="1" applyFont="1" applyBorder="1" applyAlignment="1">
      <alignment horizontal="left" vertical="center"/>
    </xf>
    <xf numFmtId="49" fontId="8" fillId="0" borderId="44" xfId="0" applyNumberFormat="1" applyFont="1" applyBorder="1" applyAlignment="1">
      <alignment horizontal="left" vertical="center"/>
    </xf>
    <xf numFmtId="0" fontId="5" fillId="0" borderId="45" xfId="0" applyFont="1" applyBorder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1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vertical="top"/>
    </xf>
    <xf numFmtId="0" fontId="11" fillId="0" borderId="34" xfId="0" applyFont="1" applyBorder="1" applyAlignment="1">
      <alignment horizontal="left" vertical="top"/>
    </xf>
    <xf numFmtId="0" fontId="5" fillId="0" borderId="35" xfId="0" applyFont="1" applyBorder="1" applyAlignment="1">
      <alignment vertical="top"/>
    </xf>
    <xf numFmtId="0" fontId="11" fillId="0" borderId="39" xfId="0" applyFont="1" applyBorder="1" applyAlignment="1">
      <alignment horizontal="left" vertical="top"/>
    </xf>
    <xf numFmtId="0" fontId="5" fillId="0" borderId="40" xfId="0" applyFont="1" applyBorder="1" applyAlignment="1">
      <alignment vertical="top"/>
    </xf>
    <xf numFmtId="0" fontId="8" fillId="0" borderId="0" xfId="0" applyFont="1" applyAlignment="1">
      <alignment vertical="top"/>
    </xf>
  </cellXfs>
  <cellStyles count="2">
    <cellStyle name="Normální" xfId="0" builtinId="0"/>
    <cellStyle name="Normální 2" xfId="1" xr:uid="{C31415F3-0F9B-4D3A-8766-91A6E99398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2</xdr:col>
      <xdr:colOff>871202</xdr:colOff>
      <xdr:row>29</xdr:row>
      <xdr:rowOff>16822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62625"/>
          <a:ext cx="2719052" cy="664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workbookViewId="0">
      <selection activeCell="C2" sqref="C2:D3"/>
    </sheetView>
  </sheetViews>
  <sheetFormatPr defaultColWidth="16.83203125" defaultRowHeight="15" customHeight="1" x14ac:dyDescent="0.25"/>
  <cols>
    <col min="1" max="1" width="14" customWidth="1"/>
    <col min="2" max="2" width="18.33203125" customWidth="1"/>
    <col min="3" max="3" width="23.1640625" customWidth="1"/>
    <col min="4" max="4" width="14" customWidth="1"/>
    <col min="5" max="5" width="20.6640625" customWidth="1"/>
    <col min="6" max="6" width="23.6640625" customWidth="1"/>
    <col min="7" max="7" width="24.1640625" customWidth="1"/>
    <col min="8" max="8" width="18" customWidth="1"/>
    <col min="9" max="9" width="30.33203125" customWidth="1"/>
    <col min="10" max="10" width="43.1640625" customWidth="1"/>
    <col min="11" max="26" width="15.6640625" customWidth="1"/>
  </cols>
  <sheetData>
    <row r="1" spans="1:26" ht="22.5" customHeight="1" x14ac:dyDescent="0.25">
      <c r="A1" s="88" t="s">
        <v>0</v>
      </c>
      <c r="B1" s="86"/>
      <c r="C1" s="86"/>
      <c r="D1" s="86"/>
      <c r="E1" s="86"/>
      <c r="F1" s="86"/>
      <c r="G1" s="86"/>
      <c r="H1" s="86"/>
      <c r="I1" s="86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111" t="s">
        <v>1</v>
      </c>
      <c r="B2" s="112"/>
      <c r="C2" s="113" t="s">
        <v>105</v>
      </c>
      <c r="D2" s="114"/>
      <c r="E2" s="90" t="s">
        <v>2</v>
      </c>
      <c r="F2" s="116" t="s">
        <v>3</v>
      </c>
      <c r="G2" s="112"/>
      <c r="H2" s="90" t="s">
        <v>4</v>
      </c>
      <c r="I2" s="91" t="s">
        <v>66</v>
      </c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56.25" customHeight="1" x14ac:dyDescent="0.25">
      <c r="A3" s="87"/>
      <c r="B3" s="86"/>
      <c r="C3" s="99"/>
      <c r="D3" s="100"/>
      <c r="E3" s="86"/>
      <c r="F3" s="86"/>
      <c r="G3" s="86"/>
      <c r="H3" s="86"/>
      <c r="I3" s="9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85" t="s">
        <v>5</v>
      </c>
      <c r="B4" s="86"/>
      <c r="C4" s="115" t="s">
        <v>106</v>
      </c>
      <c r="D4" s="86"/>
      <c r="E4" s="89" t="s">
        <v>7</v>
      </c>
      <c r="F4" s="89"/>
      <c r="G4" s="86"/>
      <c r="H4" s="89" t="s">
        <v>4</v>
      </c>
      <c r="I4" s="95" t="s">
        <v>8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87"/>
      <c r="B5" s="86"/>
      <c r="C5" s="86"/>
      <c r="D5" s="86"/>
      <c r="E5" s="86"/>
      <c r="F5" s="86"/>
      <c r="G5" s="86"/>
      <c r="H5" s="86"/>
      <c r="I5" s="96"/>
      <c r="J5" s="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5">
      <c r="A6" s="85" t="s">
        <v>13</v>
      </c>
      <c r="B6" s="86"/>
      <c r="C6" s="97" t="s">
        <v>107</v>
      </c>
      <c r="D6" s="98"/>
      <c r="E6" s="89" t="s">
        <v>18</v>
      </c>
      <c r="F6" s="101"/>
      <c r="G6" s="98"/>
      <c r="H6" s="89" t="s">
        <v>4</v>
      </c>
      <c r="I6" s="95"/>
      <c r="J6" s="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69.75" customHeight="1" x14ac:dyDescent="0.25">
      <c r="A7" s="87"/>
      <c r="B7" s="86"/>
      <c r="C7" s="99"/>
      <c r="D7" s="100"/>
      <c r="E7" s="86"/>
      <c r="F7" s="99"/>
      <c r="G7" s="100"/>
      <c r="H7" s="86"/>
      <c r="I7" s="96"/>
      <c r="J7" s="10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" customHeight="1" x14ac:dyDescent="0.25">
      <c r="A8" s="85" t="s">
        <v>20</v>
      </c>
      <c r="B8" s="86"/>
      <c r="C8" s="89"/>
      <c r="D8" s="86"/>
      <c r="E8" s="89" t="s">
        <v>21</v>
      </c>
      <c r="F8" s="89"/>
      <c r="G8" s="86"/>
      <c r="H8" s="89" t="s">
        <v>22</v>
      </c>
      <c r="I8" s="11"/>
      <c r="J8" s="1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8" customHeight="1" x14ac:dyDescent="0.25">
      <c r="A9" s="87"/>
      <c r="B9" s="86"/>
      <c r="C9" s="86"/>
      <c r="D9" s="86"/>
      <c r="E9" s="86"/>
      <c r="F9" s="86"/>
      <c r="G9" s="86"/>
      <c r="H9" s="86"/>
      <c r="I9" s="13"/>
      <c r="J9" s="1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25">
      <c r="A10" s="85" t="s">
        <v>23</v>
      </c>
      <c r="B10" s="86"/>
      <c r="C10" s="89" t="s">
        <v>8</v>
      </c>
      <c r="D10" s="86"/>
      <c r="E10" s="89" t="s">
        <v>24</v>
      </c>
      <c r="F10" s="89"/>
      <c r="G10" s="86"/>
      <c r="H10" s="89" t="s">
        <v>25</v>
      </c>
      <c r="I10" s="103" t="s">
        <v>8</v>
      </c>
      <c r="J10" s="1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" customHeight="1" x14ac:dyDescent="0.25">
      <c r="A11" s="93"/>
      <c r="B11" s="94"/>
      <c r="C11" s="94"/>
      <c r="D11" s="94"/>
      <c r="E11" s="94"/>
      <c r="F11" s="94"/>
      <c r="G11" s="94"/>
      <c r="H11" s="94"/>
      <c r="I11" s="104"/>
      <c r="J11" s="1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" customHeight="1" x14ac:dyDescent="0.25">
      <c r="A12" s="102" t="s">
        <v>26</v>
      </c>
      <c r="B12" s="86"/>
      <c r="C12" s="86"/>
      <c r="D12" s="86"/>
      <c r="E12" s="86"/>
      <c r="F12" s="86"/>
      <c r="G12" s="86"/>
      <c r="H12" s="86"/>
      <c r="I12" s="86"/>
      <c r="J12" s="1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" customHeight="1" x14ac:dyDescent="0.2">
      <c r="A13" s="15" t="s">
        <v>27</v>
      </c>
      <c r="B13" s="80" t="s">
        <v>28</v>
      </c>
      <c r="C13" s="79"/>
      <c r="D13" s="15" t="s">
        <v>30</v>
      </c>
      <c r="E13" s="80" t="s">
        <v>31</v>
      </c>
      <c r="F13" s="79"/>
      <c r="G13" s="15" t="s">
        <v>32</v>
      </c>
      <c r="H13" s="80" t="s">
        <v>33</v>
      </c>
      <c r="I13" s="79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29.25" customHeight="1" x14ac:dyDescent="0.2">
      <c r="A14" s="18" t="s">
        <v>34</v>
      </c>
      <c r="B14" s="19" t="s">
        <v>35</v>
      </c>
      <c r="C14" s="20">
        <f>'1147'!G21+'1149a'!G24+'1142'!G21+'23616'!G21+'00524'!G21</f>
        <v>0</v>
      </c>
      <c r="D14" s="78" t="s">
        <v>37</v>
      </c>
      <c r="E14" s="79"/>
      <c r="F14" s="20">
        <v>0</v>
      </c>
      <c r="G14" s="78" t="s">
        <v>39</v>
      </c>
      <c r="H14" s="79"/>
      <c r="I14" s="20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29.25" customHeight="1" x14ac:dyDescent="0.2">
      <c r="A15" s="21" t="s">
        <v>8</v>
      </c>
      <c r="B15" s="19" t="s">
        <v>41</v>
      </c>
      <c r="C15" s="20">
        <v>0</v>
      </c>
      <c r="D15" s="78" t="s">
        <v>42</v>
      </c>
      <c r="E15" s="79"/>
      <c r="F15" s="20">
        <v>0</v>
      </c>
      <c r="G15" s="78" t="s">
        <v>43</v>
      </c>
      <c r="H15" s="79"/>
      <c r="I15" s="20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8" customHeight="1" x14ac:dyDescent="0.2">
      <c r="A16" s="18" t="s">
        <v>44</v>
      </c>
      <c r="B16" s="19" t="s">
        <v>35</v>
      </c>
      <c r="C16" s="20">
        <v>0</v>
      </c>
      <c r="D16" s="78" t="s">
        <v>45</v>
      </c>
      <c r="E16" s="79"/>
      <c r="F16" s="20">
        <v>0</v>
      </c>
      <c r="G16" s="78" t="s">
        <v>46</v>
      </c>
      <c r="H16" s="79"/>
      <c r="I16" s="20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6.5" customHeight="1" x14ac:dyDescent="0.2">
      <c r="A17" s="21" t="s">
        <v>8</v>
      </c>
      <c r="B17" s="19" t="s">
        <v>41</v>
      </c>
      <c r="C17" s="20">
        <v>0</v>
      </c>
      <c r="D17" s="78" t="s">
        <v>8</v>
      </c>
      <c r="E17" s="79"/>
      <c r="F17" s="22" t="s">
        <v>8</v>
      </c>
      <c r="G17" s="78" t="s">
        <v>47</v>
      </c>
      <c r="H17" s="79"/>
      <c r="I17" s="20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6.5" customHeight="1" x14ac:dyDescent="0.2">
      <c r="A18" s="18" t="s">
        <v>48</v>
      </c>
      <c r="B18" s="19" t="s">
        <v>35</v>
      </c>
      <c r="C18" s="20">
        <v>0</v>
      </c>
      <c r="D18" s="78" t="s">
        <v>8</v>
      </c>
      <c r="E18" s="79"/>
      <c r="F18" s="22" t="s">
        <v>8</v>
      </c>
      <c r="G18" s="78" t="s">
        <v>49</v>
      </c>
      <c r="H18" s="79"/>
      <c r="I18" s="20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6.5" customHeight="1" x14ac:dyDescent="0.2">
      <c r="A19" s="21" t="s">
        <v>8</v>
      </c>
      <c r="B19" s="19" t="s">
        <v>41</v>
      </c>
      <c r="C19" s="20">
        <v>0</v>
      </c>
      <c r="D19" s="78" t="s">
        <v>8</v>
      </c>
      <c r="E19" s="79"/>
      <c r="F19" s="22" t="s">
        <v>8</v>
      </c>
      <c r="G19" s="78" t="s">
        <v>50</v>
      </c>
      <c r="H19" s="79"/>
      <c r="I19" s="20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3.5" customHeight="1" x14ac:dyDescent="0.2">
      <c r="A20" s="105" t="s">
        <v>51</v>
      </c>
      <c r="B20" s="79"/>
      <c r="C20" s="20">
        <v>0</v>
      </c>
      <c r="D20" s="78" t="s">
        <v>8</v>
      </c>
      <c r="E20" s="79"/>
      <c r="F20" s="22" t="s">
        <v>8</v>
      </c>
      <c r="G20" s="78" t="s">
        <v>8</v>
      </c>
      <c r="H20" s="79"/>
      <c r="I20" s="22" t="s">
        <v>8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3.5" customHeight="1" x14ac:dyDescent="0.2">
      <c r="A21" s="106" t="s">
        <v>52</v>
      </c>
      <c r="B21" s="82"/>
      <c r="C21" s="24">
        <v>0</v>
      </c>
      <c r="D21" s="81" t="s">
        <v>8</v>
      </c>
      <c r="E21" s="82"/>
      <c r="F21" s="25" t="s">
        <v>8</v>
      </c>
      <c r="G21" s="81" t="s">
        <v>8</v>
      </c>
      <c r="H21" s="82"/>
      <c r="I21" s="25" t="s">
        <v>8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20.25" customHeight="1" x14ac:dyDescent="0.2">
      <c r="A22" s="105" t="s">
        <v>53</v>
      </c>
      <c r="B22" s="79"/>
      <c r="C22" s="20">
        <f>SUM(C14:C21)</f>
        <v>0</v>
      </c>
      <c r="D22" s="105" t="s">
        <v>55</v>
      </c>
      <c r="E22" s="79"/>
      <c r="F22" s="20">
        <v>0</v>
      </c>
      <c r="G22" s="105" t="s">
        <v>56</v>
      </c>
      <c r="H22" s="79"/>
      <c r="I22" s="26">
        <f>SUM(I14:I19)</f>
        <v>0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5" customHeight="1" x14ac:dyDescent="0.2">
      <c r="A24" s="83" t="s">
        <v>57</v>
      </c>
      <c r="B24" s="84"/>
      <c r="C24" s="27">
        <v>0</v>
      </c>
      <c r="D24" s="83" t="s">
        <v>59</v>
      </c>
      <c r="E24" s="84"/>
      <c r="F24" s="27">
        <v>0</v>
      </c>
      <c r="G24" s="83" t="s">
        <v>60</v>
      </c>
      <c r="H24" s="84"/>
      <c r="I24" s="27">
        <f>C25</f>
        <v>0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3.5" customHeight="1" x14ac:dyDescent="0.2">
      <c r="A25" s="83" t="s">
        <v>61</v>
      </c>
      <c r="B25" s="84"/>
      <c r="C25" s="27">
        <f>C22+I22</f>
        <v>0</v>
      </c>
      <c r="D25" s="83" t="s">
        <v>54</v>
      </c>
      <c r="E25" s="84"/>
      <c r="F25" s="27">
        <f>(C25*0.21)</f>
        <v>0</v>
      </c>
      <c r="G25" s="83" t="s">
        <v>62</v>
      </c>
      <c r="H25" s="84"/>
      <c r="I25" s="27">
        <f>SUM(C25:F25)</f>
        <v>0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3.5" customHeight="1" x14ac:dyDescent="0.2">
      <c r="A26" s="120" t="s">
        <v>8</v>
      </c>
      <c r="B26" s="121"/>
      <c r="C26" s="122"/>
      <c r="D26" s="123" t="s">
        <v>63</v>
      </c>
      <c r="E26" s="121"/>
      <c r="F26" s="122"/>
      <c r="G26" s="120" t="s">
        <v>64</v>
      </c>
      <c r="H26" s="121"/>
      <c r="I26" s="122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3.5" customHeight="1" x14ac:dyDescent="0.2">
      <c r="A27" s="124"/>
      <c r="B27" s="86"/>
      <c r="C27" s="125"/>
      <c r="D27" s="107" t="s">
        <v>8</v>
      </c>
      <c r="E27" s="108"/>
      <c r="F27" s="110"/>
      <c r="G27" s="107" t="s">
        <v>8</v>
      </c>
      <c r="H27" s="108"/>
      <c r="I27" s="109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2" customHeight="1" x14ac:dyDescent="0.2">
      <c r="A28" s="124"/>
      <c r="B28" s="86"/>
      <c r="C28" s="125"/>
      <c r="D28" s="107" t="s">
        <v>8</v>
      </c>
      <c r="E28" s="108"/>
      <c r="F28" s="110"/>
      <c r="G28" s="107" t="s">
        <v>8</v>
      </c>
      <c r="H28" s="108"/>
      <c r="I28" s="109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2" customHeight="1" x14ac:dyDescent="0.2">
      <c r="A29" s="28"/>
      <c r="C29" s="29"/>
      <c r="D29" s="30"/>
      <c r="E29" s="31"/>
      <c r="F29" s="31"/>
      <c r="G29" s="28"/>
      <c r="I29" s="29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2.75" customHeight="1" x14ac:dyDescent="0.2">
      <c r="A30" s="117" t="s">
        <v>8</v>
      </c>
      <c r="B30" s="118"/>
      <c r="C30" s="119"/>
      <c r="D30" s="117" t="s">
        <v>65</v>
      </c>
      <c r="E30" s="118"/>
      <c r="F30" s="119"/>
      <c r="G30" s="117" t="s">
        <v>65</v>
      </c>
      <c r="H30" s="118"/>
      <c r="I30" s="119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6.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6.2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0.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0.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0.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.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0.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.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0.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.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.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0.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0.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0.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0.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0.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0.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0.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0.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0.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0.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0.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0.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0.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0.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0.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.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0.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.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0.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0.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.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0.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0.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0.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0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0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0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0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0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0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0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0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0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0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0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0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0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0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0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0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0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0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0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0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0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0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0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0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0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0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0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0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0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0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0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0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0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0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0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0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0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0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0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0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0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0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0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0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0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0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0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0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0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0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0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0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0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0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0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0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0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0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0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0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0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0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0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0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0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0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0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0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0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0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0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0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0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0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0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0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0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0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0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0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0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0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0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0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0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0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0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0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0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0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0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0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0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0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0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0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0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0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0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0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0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0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0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0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0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0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0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0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0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0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0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0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0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0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0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0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0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0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0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0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0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0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0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0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0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0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0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0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0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0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0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0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0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0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0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0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0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0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0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0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0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0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0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0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0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0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0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0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0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0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0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0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0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0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0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0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0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0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0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0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0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0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0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0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0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0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0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0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0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0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0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0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0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0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0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0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0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0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0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0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0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0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0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0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0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0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0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0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0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0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0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0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0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0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0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0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0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0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0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0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0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0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0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0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0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0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0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0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0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0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0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0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0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0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0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0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0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0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0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0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0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0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0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0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0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0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0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0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0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0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0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0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0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0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0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0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0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0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0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0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0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0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0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0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0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0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0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0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0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0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0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0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0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0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0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0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0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0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0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0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0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0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0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0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0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0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0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0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0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0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0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0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0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0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0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0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0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0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0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0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0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0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0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0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0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0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0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0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0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0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0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0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0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0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0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0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0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0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0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0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0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0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0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0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0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0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0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0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0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0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0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0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0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0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0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0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0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0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0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0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0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0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0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0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0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0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0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0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0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0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0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0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0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0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0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0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0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0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0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0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0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0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0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0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0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0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0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0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0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0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0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0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0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0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0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0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0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0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0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0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0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0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0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0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0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0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0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0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0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0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0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0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0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0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0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0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0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0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0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0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0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0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0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0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0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0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0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0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0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0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0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0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0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0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0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0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0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0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0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0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0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0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0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0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0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0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0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0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0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0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0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0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0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0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0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0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0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0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0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0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0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0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0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0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0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0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0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0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0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0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0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0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0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0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0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0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0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0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0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0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0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0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0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0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0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0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0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0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0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0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0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0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0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0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0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0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0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0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0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0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0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0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0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0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0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0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0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0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0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0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0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0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0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0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0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0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0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0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0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0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0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0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0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0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0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0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0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0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0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0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0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0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0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0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0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0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0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0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0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0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0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0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0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0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0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0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0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0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0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0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0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0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0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0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0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0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0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0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0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0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0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0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0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0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0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0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0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0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0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0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0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0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0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0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0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0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0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0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0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0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0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0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0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0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0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0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0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0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0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0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0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0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0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0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0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0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0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0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0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0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0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0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0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0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0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0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0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0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0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0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0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0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0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0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0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0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0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0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0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0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0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0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0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0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0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0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0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0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0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0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0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0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0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0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0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0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0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0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0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0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0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0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0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0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0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0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0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0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0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0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0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0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0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0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0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0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0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0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0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0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0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0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0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0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0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0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0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0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0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0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0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0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0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0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0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0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0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0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0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0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0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0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0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0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0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0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0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0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0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0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0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0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0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0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0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0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0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0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0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0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0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0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0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0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0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0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0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0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0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0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0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0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0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0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0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0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0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0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0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0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0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0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0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0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0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0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0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0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0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0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0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0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0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0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0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0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0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0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0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0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0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0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0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0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0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0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0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0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0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0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0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0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0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0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0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0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0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0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0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0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0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0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0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0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0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0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0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0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0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0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0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0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0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0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0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0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0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0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0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0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0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0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0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0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0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0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0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0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0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0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0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0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0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0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0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0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0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0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0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0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0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0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0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0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0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0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0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0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0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0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0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0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0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0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0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0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0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0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0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0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0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0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0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0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0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0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0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0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0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0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0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0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0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0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0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0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0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0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0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0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0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0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0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0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0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0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0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0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0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0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0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0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0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0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0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0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0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0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0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0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0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0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0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0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0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0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0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0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0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0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0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0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0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0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0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0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0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0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0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0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0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0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0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0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0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0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0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0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0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0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0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0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0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0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0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0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0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0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0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0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0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0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0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0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0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0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0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0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0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0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0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0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0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0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0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0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0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0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0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0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0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0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0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0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0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0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0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0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0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0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0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0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0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0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0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0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0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0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0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0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0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0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0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0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0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0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0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0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0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0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0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0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0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0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0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0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0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0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0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0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0.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0.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0.5" customHeight="1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73">
    <mergeCell ref="A30:C30"/>
    <mergeCell ref="D30:F30"/>
    <mergeCell ref="G30:I30"/>
    <mergeCell ref="A26:C26"/>
    <mergeCell ref="D26:F26"/>
    <mergeCell ref="G26:I26"/>
    <mergeCell ref="A27:C27"/>
    <mergeCell ref="A28:C28"/>
    <mergeCell ref="D28:F28"/>
    <mergeCell ref="G28:I28"/>
    <mergeCell ref="A2:B3"/>
    <mergeCell ref="C2:D3"/>
    <mergeCell ref="C4:D5"/>
    <mergeCell ref="E2:E3"/>
    <mergeCell ref="F2:G3"/>
    <mergeCell ref="E4:E5"/>
    <mergeCell ref="G22:H22"/>
    <mergeCell ref="G24:H24"/>
    <mergeCell ref="G25:H25"/>
    <mergeCell ref="G27:I27"/>
    <mergeCell ref="D24:E24"/>
    <mergeCell ref="D25:E25"/>
    <mergeCell ref="D27:F27"/>
    <mergeCell ref="A24:B24"/>
    <mergeCell ref="A20:B20"/>
    <mergeCell ref="A21:B21"/>
    <mergeCell ref="A22:B22"/>
    <mergeCell ref="D22:E22"/>
    <mergeCell ref="A12:I12"/>
    <mergeCell ref="F4:G5"/>
    <mergeCell ref="H4:H5"/>
    <mergeCell ref="D16:E16"/>
    <mergeCell ref="D17:E17"/>
    <mergeCell ref="F10:G11"/>
    <mergeCell ref="D14:E14"/>
    <mergeCell ref="C8:D9"/>
    <mergeCell ref="E8:E9"/>
    <mergeCell ref="C10:D11"/>
    <mergeCell ref="E10:E11"/>
    <mergeCell ref="D15:E15"/>
    <mergeCell ref="F8:G9"/>
    <mergeCell ref="H8:H9"/>
    <mergeCell ref="H10:H11"/>
    <mergeCell ref="I10:I11"/>
    <mergeCell ref="A25:B25"/>
    <mergeCell ref="A4:B5"/>
    <mergeCell ref="A8:B9"/>
    <mergeCell ref="A1:I1"/>
    <mergeCell ref="H6:H7"/>
    <mergeCell ref="H2:H3"/>
    <mergeCell ref="I2:I3"/>
    <mergeCell ref="A10:B11"/>
    <mergeCell ref="B13:C13"/>
    <mergeCell ref="I4:I5"/>
    <mergeCell ref="I6:I7"/>
    <mergeCell ref="A6:B7"/>
    <mergeCell ref="C6:D7"/>
    <mergeCell ref="E6:E7"/>
    <mergeCell ref="F6:G7"/>
    <mergeCell ref="E13:F13"/>
    <mergeCell ref="D18:E18"/>
    <mergeCell ref="D19:E19"/>
    <mergeCell ref="D20:E20"/>
    <mergeCell ref="D21:E21"/>
    <mergeCell ref="G18:H18"/>
    <mergeCell ref="G19:H19"/>
    <mergeCell ref="G20:H20"/>
    <mergeCell ref="G21:H21"/>
    <mergeCell ref="G14:H14"/>
    <mergeCell ref="H13:I13"/>
    <mergeCell ref="G15:H15"/>
    <mergeCell ref="G16:H16"/>
    <mergeCell ref="G17:H17"/>
  </mergeCells>
  <pageMargins left="0.70866141732283472" right="0.70866141732283472" top="0.78740157480314965" bottom="0.78740157480314965" header="0" footer="0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998"/>
  <sheetViews>
    <sheetView workbookViewId="0">
      <selection activeCell="G22" sqref="G22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4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6" t="s">
        <v>6</v>
      </c>
      <c r="B1" s="86"/>
      <c r="C1" s="86"/>
      <c r="D1" s="86"/>
      <c r="E1" s="86"/>
      <c r="F1" s="86"/>
      <c r="G1" s="8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27" t="s">
        <v>80</v>
      </c>
      <c r="B3" s="86"/>
      <c r="C3" s="86"/>
      <c r="D3" s="86"/>
      <c r="E3" s="86"/>
      <c r="F3" s="86"/>
      <c r="G3" s="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34" t="s">
        <v>81</v>
      </c>
      <c r="B4" s="86"/>
      <c r="C4" s="86"/>
      <c r="D4" s="86"/>
      <c r="E4" s="8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6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6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1"/>
      <c r="B7" s="4"/>
      <c r="C7" s="4"/>
      <c r="D7" s="57" t="s">
        <v>8</v>
      </c>
      <c r="E7" s="55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0" t="s">
        <v>10</v>
      </c>
      <c r="B8" s="5" t="s">
        <v>11</v>
      </c>
      <c r="C8" s="7" t="s">
        <v>12</v>
      </c>
      <c r="D8" s="5" t="s">
        <v>14</v>
      </c>
      <c r="E8" s="53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1">
        <v>1</v>
      </c>
      <c r="B9" s="67" t="s">
        <v>71</v>
      </c>
      <c r="C9" s="41" t="s">
        <v>102</v>
      </c>
      <c r="D9" s="58" t="s">
        <v>29</v>
      </c>
      <c r="E9" s="34">
        <v>1</v>
      </c>
      <c r="F9" s="64">
        <v>0</v>
      </c>
      <c r="G9" s="35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28.5" customHeight="1" x14ac:dyDescent="0.25">
      <c r="A10" s="9">
        <v>2</v>
      </c>
      <c r="B10" s="65">
        <v>113728</v>
      </c>
      <c r="C10" s="42" t="s">
        <v>82</v>
      </c>
      <c r="D10" s="16" t="s">
        <v>36</v>
      </c>
      <c r="E10" s="50">
        <v>350</v>
      </c>
      <c r="F10" s="63">
        <v>0</v>
      </c>
      <c r="G10" s="36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5">
        <v>919111</v>
      </c>
      <c r="C11" s="42" t="s">
        <v>69</v>
      </c>
      <c r="D11" s="16" t="s">
        <v>67</v>
      </c>
      <c r="E11" s="50">
        <v>15</v>
      </c>
      <c r="F11" s="63">
        <v>0</v>
      </c>
      <c r="G11" s="36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2">
        <v>93818</v>
      </c>
      <c r="C12" s="49" t="s">
        <v>68</v>
      </c>
      <c r="D12" s="16" t="s">
        <v>40</v>
      </c>
      <c r="E12" s="50">
        <v>11670</v>
      </c>
      <c r="F12" s="63">
        <v>0</v>
      </c>
      <c r="G12" s="36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8" customHeight="1" x14ac:dyDescent="0.25">
      <c r="A13" s="14">
        <v>5</v>
      </c>
      <c r="B13" s="62">
        <v>5321</v>
      </c>
      <c r="C13" s="49" t="s">
        <v>74</v>
      </c>
      <c r="D13" s="16" t="s">
        <v>40</v>
      </c>
      <c r="E13" s="50">
        <v>11670</v>
      </c>
      <c r="F13" s="63">
        <v>0</v>
      </c>
      <c r="G13" s="36">
        <f t="shared" ref="G13:G18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75" customFormat="1" ht="25.5" x14ac:dyDescent="0.25">
      <c r="A14" s="72">
        <v>6</v>
      </c>
      <c r="B14" s="62" t="s">
        <v>83</v>
      </c>
      <c r="C14" s="49" t="s">
        <v>84</v>
      </c>
      <c r="D14" s="48" t="s">
        <v>36</v>
      </c>
      <c r="E14" s="50">
        <v>24</v>
      </c>
      <c r="F14" s="63">
        <v>0</v>
      </c>
      <c r="G14" s="73">
        <f t="shared" ref="G14" si="2">SUM(E14*F14)</f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x14ac:dyDescent="0.25">
      <c r="A15" s="14">
        <v>7</v>
      </c>
      <c r="B15" s="62" t="s">
        <v>76</v>
      </c>
      <c r="C15" s="49" t="s">
        <v>77</v>
      </c>
      <c r="D15" s="16" t="s">
        <v>40</v>
      </c>
      <c r="E15" s="50">
        <v>11670</v>
      </c>
      <c r="F15" s="63">
        <v>0</v>
      </c>
      <c r="G15" s="36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2.5" customHeight="1" x14ac:dyDescent="0.25">
      <c r="A16" s="14">
        <v>8</v>
      </c>
      <c r="B16" s="65">
        <v>113762</v>
      </c>
      <c r="C16" s="42" t="s">
        <v>72</v>
      </c>
      <c r="D16" s="16" t="s">
        <v>38</v>
      </c>
      <c r="E16" s="50">
        <v>15</v>
      </c>
      <c r="F16" s="63">
        <v>0</v>
      </c>
      <c r="G16" s="36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4">
        <v>9</v>
      </c>
      <c r="B17" s="65">
        <v>931312</v>
      </c>
      <c r="C17" s="42" t="s">
        <v>73</v>
      </c>
      <c r="D17" s="16" t="s">
        <v>38</v>
      </c>
      <c r="E17" s="50">
        <v>15</v>
      </c>
      <c r="F17" s="63">
        <v>0</v>
      </c>
      <c r="G17" s="36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2">
        <v>10</v>
      </c>
      <c r="B18" s="68">
        <v>56962</v>
      </c>
      <c r="C18" s="43" t="s">
        <v>70</v>
      </c>
      <c r="D18" s="33" t="s">
        <v>40</v>
      </c>
      <c r="E18" s="37">
        <v>1497</v>
      </c>
      <c r="F18" s="70">
        <v>0</v>
      </c>
      <c r="G18" s="38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32">
        <v>11</v>
      </c>
      <c r="B19" s="68">
        <v>915111</v>
      </c>
      <c r="C19" s="43" t="s">
        <v>78</v>
      </c>
      <c r="D19" s="33" t="s">
        <v>40</v>
      </c>
      <c r="E19" s="37">
        <v>623.75</v>
      </c>
      <c r="F19" s="70">
        <v>0</v>
      </c>
      <c r="G19" s="38">
        <f t="shared" ref="G19" si="3">SUM(E19*F19)</f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26.25" thickBot="1" x14ac:dyDescent="0.3">
      <c r="A20" s="23">
        <v>12</v>
      </c>
      <c r="B20" s="69">
        <v>915221</v>
      </c>
      <c r="C20" s="44" t="s">
        <v>79</v>
      </c>
      <c r="D20" s="76" t="s">
        <v>40</v>
      </c>
      <c r="E20" s="39">
        <v>623.75</v>
      </c>
      <c r="F20" s="66">
        <v>0</v>
      </c>
      <c r="G20" s="40">
        <f t="shared" ref="G20" si="4">SUM(E20*F20)</f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 x14ac:dyDescent="0.25">
      <c r="A21" s="4"/>
      <c r="B21" s="4"/>
      <c r="C21" s="128" t="s">
        <v>75</v>
      </c>
      <c r="D21" s="94"/>
      <c r="E21" s="94"/>
      <c r="F21" s="129"/>
      <c r="G21" s="45">
        <f>SUM(G9:G20)</f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5">
      <c r="A22" s="4"/>
      <c r="B22" s="4"/>
      <c r="C22" s="130" t="s">
        <v>54</v>
      </c>
      <c r="D22" s="131"/>
      <c r="E22" s="84"/>
      <c r="F22" s="79"/>
      <c r="G22" s="46">
        <f>G21*0.21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thickBot="1" x14ac:dyDescent="0.3">
      <c r="A23" s="4"/>
      <c r="B23" s="4"/>
      <c r="C23" s="132" t="s">
        <v>58</v>
      </c>
      <c r="D23" s="133"/>
      <c r="E23" s="133"/>
      <c r="F23" s="82"/>
      <c r="G23" s="47">
        <f>G21+G22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5">
      <c r="A24" s="4"/>
      <c r="B24" s="4"/>
      <c r="C24" s="4"/>
      <c r="D24" s="4"/>
      <c r="E24" s="5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5">
      <c r="A25" s="4"/>
      <c r="B25" s="4"/>
      <c r="C25" s="59"/>
      <c r="D25" s="4"/>
      <c r="E25" s="5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4"/>
      <c r="D26" s="4"/>
      <c r="E26" s="5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4"/>
      <c r="D27" s="4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</sheetData>
  <mergeCells count="6">
    <mergeCell ref="A1:G1"/>
    <mergeCell ref="A3:G3"/>
    <mergeCell ref="C21:F21"/>
    <mergeCell ref="C22:F22"/>
    <mergeCell ref="C23:F23"/>
    <mergeCell ref="A4:E4"/>
  </mergeCells>
  <phoneticPr fontId="24" type="noConversion"/>
  <pageMargins left="0.70866141732283472" right="0.70866141732283472" top="0.78740157480314965" bottom="0.78740157480314965" header="0" footer="0"/>
  <pageSetup paperSize="9" scale="62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BE1C0-CD82-4204-972B-729582231E49}">
  <sheetPr>
    <pageSetUpPr fitToPage="1"/>
  </sheetPr>
  <dimension ref="A1:Z1001"/>
  <sheetViews>
    <sheetView workbookViewId="0">
      <selection activeCell="G23" sqref="G23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4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6" t="s">
        <v>6</v>
      </c>
      <c r="B1" s="86"/>
      <c r="C1" s="86"/>
      <c r="D1" s="86"/>
      <c r="E1" s="86"/>
      <c r="F1" s="86"/>
      <c r="G1" s="8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27" t="s">
        <v>85</v>
      </c>
      <c r="B3" s="86"/>
      <c r="C3" s="86"/>
      <c r="D3" s="86"/>
      <c r="E3" s="86"/>
      <c r="F3" s="86"/>
      <c r="G3" s="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34" t="s">
        <v>86</v>
      </c>
      <c r="B4" s="86"/>
      <c r="C4" s="86"/>
      <c r="D4" s="86"/>
      <c r="E4" s="8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6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6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1"/>
      <c r="B7" s="4"/>
      <c r="C7" s="4"/>
      <c r="D7" s="57" t="s">
        <v>8</v>
      </c>
      <c r="E7" s="55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0" t="s">
        <v>10</v>
      </c>
      <c r="B8" s="5" t="s">
        <v>11</v>
      </c>
      <c r="C8" s="7" t="s">
        <v>12</v>
      </c>
      <c r="D8" s="5" t="s">
        <v>14</v>
      </c>
      <c r="E8" s="53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1">
        <v>1</v>
      </c>
      <c r="B9" s="67" t="s">
        <v>71</v>
      </c>
      <c r="C9" s="41" t="s">
        <v>102</v>
      </c>
      <c r="D9" s="58" t="s">
        <v>29</v>
      </c>
      <c r="E9" s="34">
        <v>1</v>
      </c>
      <c r="F9" s="64">
        <v>0</v>
      </c>
      <c r="G9" s="35">
        <f t="shared" ref="G9:G13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28.5" customHeight="1" x14ac:dyDescent="0.25">
      <c r="A10" s="9">
        <v>2</v>
      </c>
      <c r="B10" s="65">
        <v>113728</v>
      </c>
      <c r="C10" s="42" t="s">
        <v>87</v>
      </c>
      <c r="D10" s="16" t="s">
        <v>36</v>
      </c>
      <c r="E10" s="50">
        <v>171</v>
      </c>
      <c r="F10" s="63">
        <v>0</v>
      </c>
      <c r="G10" s="36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30" customHeight="1" x14ac:dyDescent="0.25">
      <c r="A11" s="9">
        <v>3</v>
      </c>
      <c r="B11" s="65" t="s">
        <v>90</v>
      </c>
      <c r="C11" s="42" t="s">
        <v>91</v>
      </c>
      <c r="D11" s="16" t="s">
        <v>92</v>
      </c>
      <c r="E11" s="50">
        <v>8555</v>
      </c>
      <c r="F11" s="63">
        <v>0</v>
      </c>
      <c r="G11" s="36">
        <f t="shared" ref="G11" si="1">SUM(E11*F11)</f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6.5" customHeight="1" x14ac:dyDescent="0.25">
      <c r="A12" s="14">
        <v>4</v>
      </c>
      <c r="B12" s="65">
        <v>919111</v>
      </c>
      <c r="C12" s="42" t="s">
        <v>69</v>
      </c>
      <c r="D12" s="16" t="s">
        <v>67</v>
      </c>
      <c r="E12" s="50">
        <v>56</v>
      </c>
      <c r="F12" s="63">
        <v>0</v>
      </c>
      <c r="G12" s="36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21.75" customHeight="1" x14ac:dyDescent="0.25">
      <c r="A13" s="14">
        <v>5</v>
      </c>
      <c r="B13" s="62">
        <v>93818</v>
      </c>
      <c r="C13" s="49" t="s">
        <v>68</v>
      </c>
      <c r="D13" s="16" t="s">
        <v>40</v>
      </c>
      <c r="E13" s="50">
        <v>3420</v>
      </c>
      <c r="F13" s="63">
        <v>0</v>
      </c>
      <c r="G13" s="36">
        <f t="shared" si="0"/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8" customHeight="1" x14ac:dyDescent="0.25">
      <c r="A14" s="14">
        <v>6</v>
      </c>
      <c r="B14" s="62">
        <v>5321</v>
      </c>
      <c r="C14" s="49" t="s">
        <v>74</v>
      </c>
      <c r="D14" s="16" t="s">
        <v>40</v>
      </c>
      <c r="E14" s="50">
        <v>3420</v>
      </c>
      <c r="F14" s="63">
        <v>0</v>
      </c>
      <c r="G14" s="36">
        <f t="shared" ref="G14:G20" si="2">SUM(E14*F14)</f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s="75" customFormat="1" ht="25.5" x14ac:dyDescent="0.25">
      <c r="A15" s="72">
        <v>7</v>
      </c>
      <c r="B15" s="62" t="s">
        <v>83</v>
      </c>
      <c r="C15" s="49" t="s">
        <v>84</v>
      </c>
      <c r="D15" s="48" t="s">
        <v>36</v>
      </c>
      <c r="E15" s="50">
        <v>8</v>
      </c>
      <c r="F15" s="63">
        <v>0</v>
      </c>
      <c r="G15" s="73">
        <f t="shared" ref="G15" si="3">SUM(E15*F15)</f>
        <v>0</v>
      </c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</row>
    <row r="16" spans="1:26" x14ac:dyDescent="0.25">
      <c r="A16" s="14">
        <v>8</v>
      </c>
      <c r="B16" s="62" t="s">
        <v>76</v>
      </c>
      <c r="C16" s="49" t="s">
        <v>77</v>
      </c>
      <c r="D16" s="16" t="s">
        <v>40</v>
      </c>
      <c r="E16" s="50">
        <v>3420</v>
      </c>
      <c r="F16" s="63">
        <v>0</v>
      </c>
      <c r="G16" s="36">
        <f t="shared" si="2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4">
        <v>9</v>
      </c>
      <c r="B17" s="65">
        <v>113762</v>
      </c>
      <c r="C17" s="42" t="s">
        <v>72</v>
      </c>
      <c r="D17" s="16" t="s">
        <v>38</v>
      </c>
      <c r="E17" s="50">
        <v>56</v>
      </c>
      <c r="F17" s="63">
        <v>0</v>
      </c>
      <c r="G17" s="36">
        <f t="shared" si="2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22.5" customHeight="1" x14ac:dyDescent="0.25">
      <c r="A18" s="14">
        <v>10</v>
      </c>
      <c r="B18" s="65">
        <v>931312</v>
      </c>
      <c r="C18" s="42" t="s">
        <v>73</v>
      </c>
      <c r="D18" s="16" t="s">
        <v>38</v>
      </c>
      <c r="E18" s="50">
        <v>56</v>
      </c>
      <c r="F18" s="63">
        <v>0</v>
      </c>
      <c r="G18" s="36">
        <f t="shared" si="2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32">
        <v>11</v>
      </c>
      <c r="B19" s="68">
        <v>89923</v>
      </c>
      <c r="C19" s="43" t="s">
        <v>93</v>
      </c>
      <c r="D19" s="77" t="s">
        <v>94</v>
      </c>
      <c r="E19" s="37">
        <v>1</v>
      </c>
      <c r="F19" s="70">
        <v>0</v>
      </c>
      <c r="G19" s="38">
        <f t="shared" ref="G19" si="4">E19*F19</f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32">
        <v>12</v>
      </c>
      <c r="B20" s="68">
        <v>56962</v>
      </c>
      <c r="C20" s="43" t="s">
        <v>70</v>
      </c>
      <c r="D20" s="33" t="s">
        <v>40</v>
      </c>
      <c r="E20" s="37">
        <v>334</v>
      </c>
      <c r="F20" s="70">
        <v>0</v>
      </c>
      <c r="G20" s="38">
        <f t="shared" si="2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5">
      <c r="A21" s="32">
        <v>13</v>
      </c>
      <c r="B21" s="68">
        <v>915111</v>
      </c>
      <c r="C21" s="43" t="s">
        <v>78</v>
      </c>
      <c r="D21" s="33" t="s">
        <v>40</v>
      </c>
      <c r="E21" s="37">
        <v>139</v>
      </c>
      <c r="F21" s="70">
        <v>0</v>
      </c>
      <c r="G21" s="38">
        <f t="shared" ref="G21" si="5">SUM(E21*F21)</f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25.5" x14ac:dyDescent="0.25">
      <c r="A22" s="14">
        <v>14</v>
      </c>
      <c r="B22" s="68" t="s">
        <v>88</v>
      </c>
      <c r="C22" s="43" t="s">
        <v>89</v>
      </c>
      <c r="D22" s="33" t="s">
        <v>19</v>
      </c>
      <c r="E22" s="37">
        <v>427.5</v>
      </c>
      <c r="F22" s="70">
        <v>0</v>
      </c>
      <c r="G22" s="38">
        <f t="shared" ref="G22" si="6">SUM(E22*F22)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26.25" thickBot="1" x14ac:dyDescent="0.3">
      <c r="A23" s="23">
        <v>15</v>
      </c>
      <c r="B23" s="69">
        <v>915221</v>
      </c>
      <c r="C23" s="44" t="s">
        <v>79</v>
      </c>
      <c r="D23" s="76" t="s">
        <v>40</v>
      </c>
      <c r="E23" s="39">
        <v>139</v>
      </c>
      <c r="F23" s="66">
        <v>0</v>
      </c>
      <c r="G23" s="40">
        <f t="shared" ref="G23" si="7">SUM(E23*F23)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5">
      <c r="A24" s="4"/>
      <c r="B24" s="4"/>
      <c r="C24" s="128" t="s">
        <v>75</v>
      </c>
      <c r="D24" s="94"/>
      <c r="E24" s="94"/>
      <c r="F24" s="129"/>
      <c r="G24" s="45">
        <f>SUM(G9:G23)</f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5">
      <c r="A25" s="4"/>
      <c r="B25" s="4"/>
      <c r="C25" s="130" t="s">
        <v>54</v>
      </c>
      <c r="D25" s="131"/>
      <c r="E25" s="84"/>
      <c r="F25" s="79"/>
      <c r="G25" s="46">
        <f>G24*0.21</f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thickBot="1" x14ac:dyDescent="0.3">
      <c r="A26" s="4"/>
      <c r="B26" s="4"/>
      <c r="C26" s="132" t="s">
        <v>58</v>
      </c>
      <c r="D26" s="133"/>
      <c r="E26" s="133"/>
      <c r="F26" s="82"/>
      <c r="G26" s="47">
        <f>G24+G25</f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4"/>
      <c r="D27" s="4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59"/>
      <c r="D28" s="4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5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4"/>
      <c r="C1000" s="4"/>
      <c r="D1000" s="4"/>
      <c r="E1000" s="52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5.75" customHeight="1" x14ac:dyDescent="0.25">
      <c r="A1001" s="4"/>
      <c r="B1001" s="4"/>
      <c r="C1001" s="4"/>
      <c r="D1001" s="4"/>
      <c r="E1001" s="52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</sheetData>
  <mergeCells count="6">
    <mergeCell ref="C26:F26"/>
    <mergeCell ref="A1:G1"/>
    <mergeCell ref="A3:G3"/>
    <mergeCell ref="A4:E4"/>
    <mergeCell ref="C24:F24"/>
    <mergeCell ref="C25:F25"/>
  </mergeCells>
  <pageMargins left="0.70866141732283472" right="0.70866141732283472" top="0.78740157480314965" bottom="0.78740157480314965" header="0" footer="0"/>
  <pageSetup paperSize="9" scale="62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DB208-E001-4040-A69F-32F6E254CDD2}">
  <sheetPr>
    <pageSetUpPr fitToPage="1"/>
  </sheetPr>
  <dimension ref="A1:Z998"/>
  <sheetViews>
    <sheetView workbookViewId="0">
      <selection activeCell="G19" sqref="G19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4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6" t="s">
        <v>6</v>
      </c>
      <c r="B1" s="86"/>
      <c r="C1" s="86"/>
      <c r="D1" s="86"/>
      <c r="E1" s="86"/>
      <c r="F1" s="86"/>
      <c r="G1" s="8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27" t="s">
        <v>95</v>
      </c>
      <c r="B3" s="86"/>
      <c r="C3" s="86"/>
      <c r="D3" s="86"/>
      <c r="E3" s="86"/>
      <c r="F3" s="86"/>
      <c r="G3" s="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34" t="s">
        <v>96</v>
      </c>
      <c r="B4" s="86"/>
      <c r="C4" s="86"/>
      <c r="D4" s="86"/>
      <c r="E4" s="8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6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6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1"/>
      <c r="B7" s="4"/>
      <c r="C7" s="4"/>
      <c r="D7" s="57" t="s">
        <v>8</v>
      </c>
      <c r="E7" s="55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0" t="s">
        <v>10</v>
      </c>
      <c r="B8" s="5" t="s">
        <v>11</v>
      </c>
      <c r="C8" s="7" t="s">
        <v>12</v>
      </c>
      <c r="D8" s="5" t="s">
        <v>14</v>
      </c>
      <c r="E8" s="53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1">
        <v>1</v>
      </c>
      <c r="B9" s="67" t="s">
        <v>71</v>
      </c>
      <c r="C9" s="41" t="s">
        <v>104</v>
      </c>
      <c r="D9" s="58" t="s">
        <v>29</v>
      </c>
      <c r="E9" s="34">
        <v>1</v>
      </c>
      <c r="F9" s="64">
        <v>0</v>
      </c>
      <c r="G9" s="35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28.5" customHeight="1" x14ac:dyDescent="0.25">
      <c r="A10" s="9">
        <v>2</v>
      </c>
      <c r="B10" s="65">
        <v>113728</v>
      </c>
      <c r="C10" s="42" t="s">
        <v>97</v>
      </c>
      <c r="D10" s="16" t="s">
        <v>36</v>
      </c>
      <c r="E10" s="50">
        <v>274</v>
      </c>
      <c r="F10" s="63">
        <v>0</v>
      </c>
      <c r="G10" s="36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5">
        <v>919111</v>
      </c>
      <c r="C11" s="42" t="s">
        <v>69</v>
      </c>
      <c r="D11" s="16" t="s">
        <v>67</v>
      </c>
      <c r="E11" s="50">
        <v>37</v>
      </c>
      <c r="F11" s="63">
        <v>0</v>
      </c>
      <c r="G11" s="36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2">
        <v>93818</v>
      </c>
      <c r="C12" s="49" t="s">
        <v>68</v>
      </c>
      <c r="D12" s="16" t="s">
        <v>40</v>
      </c>
      <c r="E12" s="50">
        <v>6850</v>
      </c>
      <c r="F12" s="63">
        <v>0</v>
      </c>
      <c r="G12" s="36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8" customHeight="1" x14ac:dyDescent="0.25">
      <c r="A13" s="14">
        <v>5</v>
      </c>
      <c r="B13" s="62">
        <v>5321</v>
      </c>
      <c r="C13" s="49" t="s">
        <v>74</v>
      </c>
      <c r="D13" s="16" t="s">
        <v>40</v>
      </c>
      <c r="E13" s="50">
        <v>6850</v>
      </c>
      <c r="F13" s="63">
        <v>0</v>
      </c>
      <c r="G13" s="36">
        <f t="shared" ref="G13:G20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75" customFormat="1" ht="25.5" x14ac:dyDescent="0.25">
      <c r="A14" s="72">
        <v>6</v>
      </c>
      <c r="B14" s="62" t="s">
        <v>83</v>
      </c>
      <c r="C14" s="49" t="s">
        <v>84</v>
      </c>
      <c r="D14" s="48" t="s">
        <v>36</v>
      </c>
      <c r="E14" s="50">
        <v>8</v>
      </c>
      <c r="F14" s="63">
        <v>0</v>
      </c>
      <c r="G14" s="73">
        <f t="shared" ref="G14" si="2">SUM(E14*F14)</f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x14ac:dyDescent="0.25">
      <c r="A15" s="14">
        <v>7</v>
      </c>
      <c r="B15" s="62" t="s">
        <v>76</v>
      </c>
      <c r="C15" s="49" t="s">
        <v>77</v>
      </c>
      <c r="D15" s="16" t="s">
        <v>40</v>
      </c>
      <c r="E15" s="50">
        <v>6850</v>
      </c>
      <c r="F15" s="63">
        <v>0</v>
      </c>
      <c r="G15" s="36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2.5" customHeight="1" x14ac:dyDescent="0.25">
      <c r="A16" s="14">
        <v>8</v>
      </c>
      <c r="B16" s="65">
        <v>113762</v>
      </c>
      <c r="C16" s="42" t="s">
        <v>72</v>
      </c>
      <c r="D16" s="16" t="s">
        <v>38</v>
      </c>
      <c r="E16" s="50">
        <v>37</v>
      </c>
      <c r="F16" s="63">
        <v>0</v>
      </c>
      <c r="G16" s="36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4">
        <v>9</v>
      </c>
      <c r="B17" s="65">
        <v>931312</v>
      </c>
      <c r="C17" s="42" t="s">
        <v>73</v>
      </c>
      <c r="D17" s="16" t="s">
        <v>38</v>
      </c>
      <c r="E17" s="50">
        <v>37</v>
      </c>
      <c r="F17" s="63">
        <v>0</v>
      </c>
      <c r="G17" s="36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2">
        <v>10</v>
      </c>
      <c r="B18" s="68">
        <v>56962</v>
      </c>
      <c r="C18" s="43" t="s">
        <v>70</v>
      </c>
      <c r="D18" s="33" t="s">
        <v>40</v>
      </c>
      <c r="E18" s="37">
        <v>804</v>
      </c>
      <c r="F18" s="70">
        <v>0</v>
      </c>
      <c r="G18" s="38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32">
        <v>11</v>
      </c>
      <c r="B19" s="68">
        <v>915111</v>
      </c>
      <c r="C19" s="43" t="s">
        <v>78</v>
      </c>
      <c r="D19" s="33" t="s">
        <v>40</v>
      </c>
      <c r="E19" s="37">
        <v>335</v>
      </c>
      <c r="F19" s="70">
        <v>0</v>
      </c>
      <c r="G19" s="38">
        <f t="shared" ref="G19" si="3">SUM(E19*F19)</f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26.25" thickBot="1" x14ac:dyDescent="0.3">
      <c r="A20" s="23">
        <v>12</v>
      </c>
      <c r="B20" s="69">
        <v>915221</v>
      </c>
      <c r="C20" s="44" t="s">
        <v>79</v>
      </c>
      <c r="D20" s="71" t="s">
        <v>40</v>
      </c>
      <c r="E20" s="39">
        <v>335</v>
      </c>
      <c r="F20" s="66">
        <v>0</v>
      </c>
      <c r="G20" s="40">
        <f t="shared" si="1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 x14ac:dyDescent="0.25">
      <c r="A21" s="4"/>
      <c r="B21" s="4"/>
      <c r="C21" s="128" t="s">
        <v>75</v>
      </c>
      <c r="D21" s="94"/>
      <c r="E21" s="94"/>
      <c r="F21" s="129"/>
      <c r="G21" s="45">
        <f>SUM(G9:G20)</f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5">
      <c r="A22" s="4"/>
      <c r="B22" s="4"/>
      <c r="C22" s="130" t="s">
        <v>54</v>
      </c>
      <c r="D22" s="131"/>
      <c r="E22" s="84"/>
      <c r="F22" s="79"/>
      <c r="G22" s="46">
        <f>G21*0.21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thickBot="1" x14ac:dyDescent="0.3">
      <c r="A23" s="4"/>
      <c r="B23" s="4"/>
      <c r="C23" s="132" t="s">
        <v>58</v>
      </c>
      <c r="D23" s="133"/>
      <c r="E23" s="133"/>
      <c r="F23" s="82"/>
      <c r="G23" s="47">
        <f>G21+G22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5">
      <c r="A24" s="4"/>
      <c r="B24" s="4"/>
      <c r="C24" s="4"/>
      <c r="D24" s="4"/>
      <c r="E24" s="5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5">
      <c r="A25" s="4"/>
      <c r="B25" s="4"/>
      <c r="C25" s="59"/>
      <c r="D25" s="4"/>
      <c r="E25" s="5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4"/>
      <c r="D26" s="4"/>
      <c r="E26" s="5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4"/>
      <c r="D27" s="4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</sheetData>
  <mergeCells count="6">
    <mergeCell ref="C23:F23"/>
    <mergeCell ref="A1:G1"/>
    <mergeCell ref="A3:G3"/>
    <mergeCell ref="A4:E4"/>
    <mergeCell ref="C21:F21"/>
    <mergeCell ref="C22:F22"/>
  </mergeCells>
  <pageMargins left="0.70866141732283472" right="0.70866141732283472" top="0.78740157480314965" bottom="0.78740157480314965" header="0" footer="0"/>
  <pageSetup paperSize="9" scale="62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EC7F2-1815-41D2-9FDC-FF7C7418089A}">
  <sheetPr>
    <pageSetUpPr fitToPage="1"/>
  </sheetPr>
  <dimension ref="A1:Z998"/>
  <sheetViews>
    <sheetView workbookViewId="0">
      <selection activeCell="G20" sqref="G20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4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6" t="s">
        <v>6</v>
      </c>
      <c r="B1" s="86"/>
      <c r="C1" s="86"/>
      <c r="D1" s="86"/>
      <c r="E1" s="86"/>
      <c r="F1" s="86"/>
      <c r="G1" s="8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27" t="s">
        <v>98</v>
      </c>
      <c r="B3" s="86"/>
      <c r="C3" s="86"/>
      <c r="D3" s="86"/>
      <c r="E3" s="86"/>
      <c r="F3" s="86"/>
      <c r="G3" s="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34" t="s">
        <v>99</v>
      </c>
      <c r="B4" s="86"/>
      <c r="C4" s="86"/>
      <c r="D4" s="86"/>
      <c r="E4" s="8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6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6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1"/>
      <c r="B7" s="4"/>
      <c r="C7" s="4"/>
      <c r="D7" s="57" t="s">
        <v>8</v>
      </c>
      <c r="E7" s="55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0" t="s">
        <v>10</v>
      </c>
      <c r="B8" s="5" t="s">
        <v>11</v>
      </c>
      <c r="C8" s="7" t="s">
        <v>12</v>
      </c>
      <c r="D8" s="5" t="s">
        <v>14</v>
      </c>
      <c r="E8" s="53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1">
        <v>1</v>
      </c>
      <c r="B9" s="67" t="s">
        <v>71</v>
      </c>
      <c r="C9" s="41" t="s">
        <v>103</v>
      </c>
      <c r="D9" s="58" t="s">
        <v>29</v>
      </c>
      <c r="E9" s="34">
        <v>1</v>
      </c>
      <c r="F9" s="64">
        <v>0</v>
      </c>
      <c r="G9" s="35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28.5" customHeight="1" x14ac:dyDescent="0.25">
      <c r="A10" s="9">
        <v>2</v>
      </c>
      <c r="B10" s="65">
        <v>113728</v>
      </c>
      <c r="C10" s="42" t="s">
        <v>87</v>
      </c>
      <c r="D10" s="16" t="s">
        <v>36</v>
      </c>
      <c r="E10" s="50">
        <v>828</v>
      </c>
      <c r="F10" s="63">
        <v>0</v>
      </c>
      <c r="G10" s="36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5">
        <v>919111</v>
      </c>
      <c r="C11" s="42" t="s">
        <v>69</v>
      </c>
      <c r="D11" s="16" t="s">
        <v>67</v>
      </c>
      <c r="E11" s="50">
        <v>38</v>
      </c>
      <c r="F11" s="63">
        <v>0</v>
      </c>
      <c r="G11" s="36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2">
        <v>93818</v>
      </c>
      <c r="C12" s="49" t="s">
        <v>68</v>
      </c>
      <c r="D12" s="16" t="s">
        <v>40</v>
      </c>
      <c r="E12" s="50">
        <v>16560</v>
      </c>
      <c r="F12" s="63">
        <v>0</v>
      </c>
      <c r="G12" s="36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8" customHeight="1" x14ac:dyDescent="0.25">
      <c r="A13" s="14">
        <v>5</v>
      </c>
      <c r="B13" s="62">
        <v>5321</v>
      </c>
      <c r="C13" s="49" t="s">
        <v>74</v>
      </c>
      <c r="D13" s="16" t="s">
        <v>40</v>
      </c>
      <c r="E13" s="50">
        <v>16560</v>
      </c>
      <c r="F13" s="63">
        <v>0</v>
      </c>
      <c r="G13" s="36">
        <f t="shared" ref="G13:G18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75" customFormat="1" ht="25.5" x14ac:dyDescent="0.25">
      <c r="A14" s="72">
        <v>6</v>
      </c>
      <c r="B14" s="62" t="s">
        <v>83</v>
      </c>
      <c r="C14" s="49" t="s">
        <v>84</v>
      </c>
      <c r="D14" s="48" t="s">
        <v>36</v>
      </c>
      <c r="E14" s="50">
        <v>24</v>
      </c>
      <c r="F14" s="63">
        <v>0</v>
      </c>
      <c r="G14" s="73">
        <f t="shared" ref="G14" si="2">SUM(E14*F14)</f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x14ac:dyDescent="0.25">
      <c r="A15" s="14">
        <v>7</v>
      </c>
      <c r="B15" s="62" t="s">
        <v>76</v>
      </c>
      <c r="C15" s="49" t="s">
        <v>77</v>
      </c>
      <c r="D15" s="16" t="s">
        <v>40</v>
      </c>
      <c r="E15" s="50">
        <v>16560</v>
      </c>
      <c r="F15" s="63">
        <v>0</v>
      </c>
      <c r="G15" s="36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2.5" customHeight="1" x14ac:dyDescent="0.25">
      <c r="A16" s="14">
        <v>8</v>
      </c>
      <c r="B16" s="65">
        <v>113762</v>
      </c>
      <c r="C16" s="42" t="s">
        <v>72</v>
      </c>
      <c r="D16" s="16" t="s">
        <v>38</v>
      </c>
      <c r="E16" s="50">
        <v>38</v>
      </c>
      <c r="F16" s="63">
        <v>0</v>
      </c>
      <c r="G16" s="36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4">
        <v>9</v>
      </c>
      <c r="B17" s="65">
        <v>931312</v>
      </c>
      <c r="C17" s="42" t="s">
        <v>73</v>
      </c>
      <c r="D17" s="16" t="s">
        <v>38</v>
      </c>
      <c r="E17" s="50">
        <v>38</v>
      </c>
      <c r="F17" s="63">
        <v>0</v>
      </c>
      <c r="G17" s="36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2">
        <v>10</v>
      </c>
      <c r="B18" s="68">
        <v>56962</v>
      </c>
      <c r="C18" s="43" t="s">
        <v>70</v>
      </c>
      <c r="D18" s="33" t="s">
        <v>40</v>
      </c>
      <c r="E18" s="37">
        <v>1902</v>
      </c>
      <c r="F18" s="70">
        <v>0</v>
      </c>
      <c r="G18" s="38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32">
        <v>11</v>
      </c>
      <c r="B19" s="68">
        <v>915111</v>
      </c>
      <c r="C19" s="43" t="s">
        <v>78</v>
      </c>
      <c r="D19" s="33" t="s">
        <v>40</v>
      </c>
      <c r="E19" s="37">
        <v>792.5</v>
      </c>
      <c r="F19" s="70">
        <v>0</v>
      </c>
      <c r="G19" s="38">
        <f t="shared" ref="G19:G20" si="3">SUM(E19*F19)</f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26.25" thickBot="1" x14ac:dyDescent="0.3">
      <c r="A20" s="23">
        <v>12</v>
      </c>
      <c r="B20" s="69">
        <v>915221</v>
      </c>
      <c r="C20" s="44" t="s">
        <v>79</v>
      </c>
      <c r="D20" s="76" t="s">
        <v>40</v>
      </c>
      <c r="E20" s="39">
        <v>792.5</v>
      </c>
      <c r="F20" s="66">
        <v>0</v>
      </c>
      <c r="G20" s="40">
        <f t="shared" si="3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 x14ac:dyDescent="0.25">
      <c r="A21" s="4"/>
      <c r="B21" s="4"/>
      <c r="C21" s="128" t="s">
        <v>75</v>
      </c>
      <c r="D21" s="94"/>
      <c r="E21" s="94"/>
      <c r="F21" s="129"/>
      <c r="G21" s="45">
        <f>SUM(G9:G20)</f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5">
      <c r="A22" s="4"/>
      <c r="B22" s="4"/>
      <c r="C22" s="130" t="s">
        <v>54</v>
      </c>
      <c r="D22" s="131"/>
      <c r="E22" s="84"/>
      <c r="F22" s="79"/>
      <c r="G22" s="46">
        <f>G21*0.21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thickBot="1" x14ac:dyDescent="0.3">
      <c r="A23" s="4"/>
      <c r="B23" s="4"/>
      <c r="C23" s="132" t="s">
        <v>58</v>
      </c>
      <c r="D23" s="133"/>
      <c r="E23" s="133"/>
      <c r="F23" s="82"/>
      <c r="G23" s="47">
        <f>G21+G22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5">
      <c r="A24" s="4"/>
      <c r="B24" s="4"/>
      <c r="C24" s="4"/>
      <c r="D24" s="4"/>
      <c r="E24" s="5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5">
      <c r="A25" s="4"/>
      <c r="B25" s="4"/>
      <c r="C25" s="59"/>
      <c r="D25" s="4"/>
      <c r="E25" s="5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4"/>
      <c r="D26" s="4"/>
      <c r="E26" s="5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4"/>
      <c r="D27" s="4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</sheetData>
  <mergeCells count="6">
    <mergeCell ref="C23:F23"/>
    <mergeCell ref="A1:G1"/>
    <mergeCell ref="A3:G3"/>
    <mergeCell ref="A4:E4"/>
    <mergeCell ref="C21:F21"/>
    <mergeCell ref="C22:F22"/>
  </mergeCells>
  <pageMargins left="0.70866141732283472" right="0.70866141732283472" top="0.78740157480314965" bottom="0.78740157480314965" header="0" footer="0"/>
  <pageSetup paperSize="9" scale="62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FD0F4-E5E2-40CA-9083-D06071E1BEA2}">
  <sheetPr>
    <pageSetUpPr fitToPage="1"/>
  </sheetPr>
  <dimension ref="A1:Z998"/>
  <sheetViews>
    <sheetView workbookViewId="0">
      <selection activeCell="G21" sqref="G21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4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6" t="s">
        <v>6</v>
      </c>
      <c r="B1" s="86"/>
      <c r="C1" s="86"/>
      <c r="D1" s="86"/>
      <c r="E1" s="86"/>
      <c r="F1" s="86"/>
      <c r="G1" s="8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27" t="s">
        <v>100</v>
      </c>
      <c r="B3" s="86"/>
      <c r="C3" s="86"/>
      <c r="D3" s="86"/>
      <c r="E3" s="86"/>
      <c r="F3" s="86"/>
      <c r="G3" s="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34" t="s">
        <v>101</v>
      </c>
      <c r="B4" s="86"/>
      <c r="C4" s="86"/>
      <c r="D4" s="86"/>
      <c r="E4" s="8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6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6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1"/>
      <c r="B7" s="4"/>
      <c r="C7" s="4"/>
      <c r="D7" s="57" t="s">
        <v>8</v>
      </c>
      <c r="E7" s="55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0" t="s">
        <v>10</v>
      </c>
      <c r="B8" s="5" t="s">
        <v>11</v>
      </c>
      <c r="C8" s="7" t="s">
        <v>12</v>
      </c>
      <c r="D8" s="5" t="s">
        <v>14</v>
      </c>
      <c r="E8" s="53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1">
        <v>1</v>
      </c>
      <c r="B9" s="67" t="s">
        <v>71</v>
      </c>
      <c r="C9" s="41" t="s">
        <v>102</v>
      </c>
      <c r="D9" s="58" t="s">
        <v>29</v>
      </c>
      <c r="E9" s="34">
        <v>1</v>
      </c>
      <c r="F9" s="64">
        <v>0</v>
      </c>
      <c r="G9" s="35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28.5" customHeight="1" x14ac:dyDescent="0.25">
      <c r="A10" s="9">
        <v>2</v>
      </c>
      <c r="B10" s="65">
        <v>113728</v>
      </c>
      <c r="C10" s="42" t="s">
        <v>97</v>
      </c>
      <c r="D10" s="16" t="s">
        <v>36</v>
      </c>
      <c r="E10" s="50">
        <v>345</v>
      </c>
      <c r="F10" s="63">
        <v>0</v>
      </c>
      <c r="G10" s="36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5">
        <v>919111</v>
      </c>
      <c r="C11" s="42" t="s">
        <v>69</v>
      </c>
      <c r="D11" s="16" t="s">
        <v>67</v>
      </c>
      <c r="E11" s="50">
        <v>141</v>
      </c>
      <c r="F11" s="63">
        <v>0</v>
      </c>
      <c r="G11" s="36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2">
        <v>93818</v>
      </c>
      <c r="C12" s="49" t="s">
        <v>68</v>
      </c>
      <c r="D12" s="16" t="s">
        <v>40</v>
      </c>
      <c r="E12" s="50">
        <v>8640</v>
      </c>
      <c r="F12" s="63">
        <v>0</v>
      </c>
      <c r="G12" s="36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8" customHeight="1" x14ac:dyDescent="0.25">
      <c r="A13" s="14">
        <v>5</v>
      </c>
      <c r="B13" s="62">
        <v>5321</v>
      </c>
      <c r="C13" s="49" t="s">
        <v>74</v>
      </c>
      <c r="D13" s="16" t="s">
        <v>40</v>
      </c>
      <c r="E13" s="50">
        <v>8640</v>
      </c>
      <c r="F13" s="63">
        <v>0</v>
      </c>
      <c r="G13" s="36">
        <f t="shared" ref="G13:G18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75" customFormat="1" ht="25.5" x14ac:dyDescent="0.25">
      <c r="A14" s="72">
        <v>6</v>
      </c>
      <c r="B14" s="62" t="s">
        <v>83</v>
      </c>
      <c r="C14" s="49" t="s">
        <v>84</v>
      </c>
      <c r="D14" s="48" t="s">
        <v>36</v>
      </c>
      <c r="E14" s="50">
        <v>16</v>
      </c>
      <c r="F14" s="63">
        <v>0</v>
      </c>
      <c r="G14" s="73">
        <f t="shared" ref="G14" si="2">SUM(E14*F14)</f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x14ac:dyDescent="0.25">
      <c r="A15" s="14">
        <v>7</v>
      </c>
      <c r="B15" s="62" t="s">
        <v>76</v>
      </c>
      <c r="C15" s="49" t="s">
        <v>77</v>
      </c>
      <c r="D15" s="16" t="s">
        <v>40</v>
      </c>
      <c r="E15" s="50">
        <v>8640</v>
      </c>
      <c r="F15" s="63">
        <v>0</v>
      </c>
      <c r="G15" s="36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2.5" customHeight="1" x14ac:dyDescent="0.25">
      <c r="A16" s="14">
        <v>8</v>
      </c>
      <c r="B16" s="65">
        <v>113762</v>
      </c>
      <c r="C16" s="42" t="s">
        <v>72</v>
      </c>
      <c r="D16" s="16" t="s">
        <v>38</v>
      </c>
      <c r="E16" s="50">
        <v>141</v>
      </c>
      <c r="F16" s="63">
        <v>0</v>
      </c>
      <c r="G16" s="36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4">
        <v>9</v>
      </c>
      <c r="B17" s="65">
        <v>931312</v>
      </c>
      <c r="C17" s="42" t="s">
        <v>73</v>
      </c>
      <c r="D17" s="16" t="s">
        <v>38</v>
      </c>
      <c r="E17" s="50">
        <v>141</v>
      </c>
      <c r="F17" s="63">
        <v>0</v>
      </c>
      <c r="G17" s="36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2">
        <v>10</v>
      </c>
      <c r="B18" s="68">
        <v>56962</v>
      </c>
      <c r="C18" s="43" t="s">
        <v>70</v>
      </c>
      <c r="D18" s="33" t="s">
        <v>40</v>
      </c>
      <c r="E18" s="37">
        <v>864</v>
      </c>
      <c r="F18" s="70">
        <v>0</v>
      </c>
      <c r="G18" s="38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32">
        <v>11</v>
      </c>
      <c r="B19" s="68">
        <v>915111</v>
      </c>
      <c r="C19" s="43" t="s">
        <v>78</v>
      </c>
      <c r="D19" s="33" t="s">
        <v>40</v>
      </c>
      <c r="E19" s="37">
        <v>360</v>
      </c>
      <c r="F19" s="70">
        <v>0</v>
      </c>
      <c r="G19" s="38">
        <f t="shared" ref="G19:G20" si="3">SUM(E19*F19)</f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26.25" thickBot="1" x14ac:dyDescent="0.3">
      <c r="A20" s="23">
        <v>12</v>
      </c>
      <c r="B20" s="69">
        <v>915221</v>
      </c>
      <c r="C20" s="44" t="s">
        <v>79</v>
      </c>
      <c r="D20" s="76" t="s">
        <v>40</v>
      </c>
      <c r="E20" s="39">
        <v>360</v>
      </c>
      <c r="F20" s="66">
        <v>0</v>
      </c>
      <c r="G20" s="40">
        <f t="shared" si="3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 x14ac:dyDescent="0.25">
      <c r="A21" s="4"/>
      <c r="B21" s="4"/>
      <c r="C21" s="128" t="s">
        <v>75</v>
      </c>
      <c r="D21" s="94"/>
      <c r="E21" s="94"/>
      <c r="F21" s="129"/>
      <c r="G21" s="45">
        <f>SUM(G9:G20)</f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5">
      <c r="A22" s="4"/>
      <c r="B22" s="4"/>
      <c r="C22" s="130" t="s">
        <v>54</v>
      </c>
      <c r="D22" s="131"/>
      <c r="E22" s="84"/>
      <c r="F22" s="79"/>
      <c r="G22" s="46">
        <f>G21*0.21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thickBot="1" x14ac:dyDescent="0.3">
      <c r="A23" s="4"/>
      <c r="B23" s="4"/>
      <c r="C23" s="132" t="s">
        <v>58</v>
      </c>
      <c r="D23" s="133"/>
      <c r="E23" s="133"/>
      <c r="F23" s="82"/>
      <c r="G23" s="47">
        <f>G21+G22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5">
      <c r="A24" s="4"/>
      <c r="B24" s="4"/>
      <c r="C24" s="4"/>
      <c r="D24" s="4"/>
      <c r="E24" s="5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5">
      <c r="A25" s="4"/>
      <c r="B25" s="4"/>
      <c r="C25" s="59"/>
      <c r="D25" s="4"/>
      <c r="E25" s="5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4"/>
      <c r="D26" s="4"/>
      <c r="E26" s="5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4"/>
      <c r="D27" s="4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</sheetData>
  <mergeCells count="6">
    <mergeCell ref="C23:F23"/>
    <mergeCell ref="A1:G1"/>
    <mergeCell ref="A3:G3"/>
    <mergeCell ref="A4:E4"/>
    <mergeCell ref="C21:F21"/>
    <mergeCell ref="C22:F22"/>
  </mergeCells>
  <pageMargins left="0.70866141732283472" right="0.70866141732283472" top="0.78740157480314965" bottom="0.78740157480314965" header="0" footer="0"/>
  <pageSetup paperSize="9" scale="6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1147</vt:lpstr>
      <vt:lpstr>1149a</vt:lpstr>
      <vt:lpstr>1142</vt:lpstr>
      <vt:lpstr>23616</vt:lpstr>
      <vt:lpstr>00524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Motal</dc:creator>
  <cp:lastModifiedBy>Josef Raboch</cp:lastModifiedBy>
  <cp:lastPrinted>2024-02-29T06:23:49Z</cp:lastPrinted>
  <dcterms:created xsi:type="dcterms:W3CDTF">2019-06-03T13:28:04Z</dcterms:created>
  <dcterms:modified xsi:type="dcterms:W3CDTF">2024-03-11T17:42:41Z</dcterms:modified>
</cp:coreProperties>
</file>